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6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уснВС" sheetId="9" r:id="rId9"/>
    <sheet name="7-уснВО" sheetId="10" r:id="rId10"/>
  </sheets>
  <externalReferences>
    <externalReference r:id="rId13"/>
    <externalReference r:id="rId14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<sst xmlns="http://schemas.openxmlformats.org/spreadsheetml/2006/main" count="285" uniqueCount="157">
  <si>
    <t>Наименование показателей</t>
  </si>
  <si>
    <t>4.1.</t>
  </si>
  <si>
    <t>1.1.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</si>
  <si>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</si>
  <si>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</si>
  <si>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</si>
  <si>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</si>
  <si>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</si>
  <si>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</si>
  <si>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</si>
  <si>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</si>
  <si>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</si>
  <si>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</si>
  <si>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</si>
  <si>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</si>
  <si>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</si>
  <si>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</si>
  <si>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</si>
  <si>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</si>
  <si>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</si>
  <si>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</si>
  <si>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</si>
  <si>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</si>
  <si>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</si>
  <si>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</si>
  <si>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</si>
  <si>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</si>
  <si>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</si>
  <si>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</si>
  <si>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</si>
  <si>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</si>
  <si>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</si>
  <si>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</si>
  <si>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</si>
  <si>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</si>
  <si>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</si>
  <si>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</si>
  <si>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</si>
  <si>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</si>
  <si>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</si>
  <si>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</si>
  <si>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</si>
  <si>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</si>
  <si>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</si>
  <si>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</si>
  <si>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</si>
  <si>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</si>
  <si>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</si>
  <si>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</si>
  <si>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</si>
  <si>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</si>
  <si>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</si>
  <si>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</si>
  <si>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</si>
  <si>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</si>
  <si>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</si>
  <si>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</si>
  <si>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</si>
  <si>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</si>
  <si>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Охват абонентов приборами учета воды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</si>
  <si>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</si>
  <si>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</si>
  <si>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</si>
  <si>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</si>
  <si>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</si>
  <si>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</si>
  <si>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</si>
  <si>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</si>
  <si>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</si>
  <si>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</si>
  <si>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</si>
  <si>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</si>
  <si>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</si>
  <si>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</si>
  <si>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</si>
  <si>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</si>
  <si>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</si>
  <si>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</si>
  <si>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</si>
  <si>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</si>
  <si>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</si>
  <si>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</si>
  <si>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</si>
  <si>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</si>
  <si>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</si>
  <si>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</si>
  <si>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</si>
  <si>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</si>
  <si>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</si>
  <si>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</si>
  <si>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13.1.</t>
  </si>
  <si>
    <t>13.2.</t>
  </si>
  <si>
    <t>13.3.</t>
  </si>
  <si>
    <t>13.4.</t>
  </si>
  <si>
    <t>5.1.</t>
  </si>
  <si>
    <t>Объем воды, пропускаемой через очистные сооружения</t>
  </si>
  <si>
    <t>15.2.</t>
  </si>
  <si>
    <t>15.4.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</si>
  <si>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</si>
  <si>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</si>
  <si>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</si>
  <si>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</si>
  <si>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</si>
  <si>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</si>
  <si>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</si>
  <si>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</si>
  <si>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</si>
  <si>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</si>
  <si>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</si>
  <si>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</si>
  <si>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</si>
  <si>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</si>
  <si>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</si>
  <si>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</si>
  <si>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</si>
  <si>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</si>
  <si>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</si>
  <si>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</si>
  <si>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</si>
  <si>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</si>
  <si>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</si>
  <si>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Анализ основных технико – экономических показателей 
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</si>
  <si>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</si>
  <si>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</si>
  <si>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</si>
  <si>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</si>
  <si>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</si>
  <si>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</si>
  <si>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</si>
  <si>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</si>
  <si>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</si>
  <si>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</si>
  <si>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</si>
  <si>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</si>
  <si>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воду </t>
  </si>
  <si>
    <t xml:space="preserve">теплоэнергию </t>
  </si>
  <si>
    <t>теплоэнергию</t>
  </si>
  <si>
    <t xml:space="preserve">Факт 
2012 года </t>
  </si>
  <si>
    <t>со дня введения тарифа в действие по 30.06.2014</t>
  </si>
  <si>
    <t>Целевые показатели деятельности по услуге питьевого водоснабжения</t>
  </si>
  <si>
    <t>Целевые показатели деятельности по услуге водоотведения</t>
  </si>
  <si>
    <t>Приложение № 4
к экспертному заключению 
по делу № 353-в</t>
  </si>
  <si>
    <t>открытого акционерного общества «Красноярскнефтепродукт» филиал «Северный» (г. Красноярск, ИНН 2460002949)</t>
  </si>
  <si>
    <t>Приложение № 1 
к экспертному заключению 
по делу № 353-в</t>
  </si>
  <si>
    <t>Приложение № 2 
к экспертному заключению 
по делу № 353-в</t>
  </si>
  <si>
    <t>Расходы, учтенные и неучтенные при расчете тарифа  на техническую воду открытого акционерного общества «Красноярскнефтепродукт» филиал «Северный» (г. Красноярск, ИНН 2460002949)</t>
  </si>
  <si>
    <t>Расходы, учтенные и неучтенные при расчете тарифа  на водоотведение открытого акционерного общества «Красноярскнефтепродукт» филиал «Северный» (г. Красноярск, ИНН 2460002949)</t>
  </si>
  <si>
    <t>Приложение № 3 
к экспертному заключению 
по делу № 353-в</t>
  </si>
  <si>
    <t xml:space="preserve">Величина прибыли в тарифе на питьевое водоснабжение, необходимая для эффективного функционирования открытого акционерного общества «Красноярскнефтепродукт» филиал «Северный» (г. Красноярск, ИНН 2460002949)                                                                                                </t>
  </si>
  <si>
    <t xml:space="preserve">Величина прибыли в тарифе на водоотведение, необходимая для эффективного функционирования открытого акционерного общества «Красноярскнефтепродукт» филиал «Северный» (г. Красноярск, ИНН 2460002949)                                                                                                </t>
  </si>
  <si>
    <t>Приложение № 4 
к экспертному заключению 
по делу № 353-в</t>
  </si>
  <si>
    <t>Приложение № 7
к экспертному заключению 
по делу № 353-в</t>
  </si>
  <si>
    <t>с 01.07.2014 по 28.02.2015</t>
  </si>
  <si>
    <t>2014-2015 гг</t>
  </si>
  <si>
    <t>2014 -2015 гг</t>
  </si>
  <si>
    <t>План 
2014 -2015 гг</t>
  </si>
  <si>
    <t>План 
2014-2015 гг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</si>
</sst>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justify" vertical="top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dm\&#1085;&#1072;%20&#1087;&#1086;&#1095;&#1090;&#1091;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sik\&#1056;&#1072;&#1073;&#1086;&#1095;&#1080;&#1081;%20&#1089;&#1090;&#1086;&#1083;\&#1058;&#1072;&#1088;&#1080;&#1092;&#1099;%202014%20&#1075;&#1086;&#1076;&#1072;\&#1054;&#1040;&#1054;%20&#1050;&#1088;&#1072;&#1089;&#1085;&#1086;&#1103;&#1088;&#1089;&#1082;&#1085;&#1077;&#1092;&#1090;&#1077;&#1087;&#1088;&#1086;&#1076;&#1091;&#1082;&#1090;\&#1056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1."/>
      <sheetName val="П 1-ХВ"/>
      <sheetName val="П1-ВО"/>
      <sheetName val="Электроэнергия вода"/>
      <sheetName val="ФОТ вода"/>
      <sheetName val="ФОТ стоки"/>
      <sheetName val="налог на имущ."/>
    </sheetNames>
    <sheetDataSet>
      <sheetData sheetId="1">
        <row r="11">
          <cell r="I11">
            <v>1641.2471891786647</v>
          </cell>
        </row>
        <row r="61">
          <cell r="F61">
            <v>395.49254313701863</v>
          </cell>
          <cell r="I61">
            <v>370.0225431370186</v>
          </cell>
        </row>
        <row r="74">
          <cell r="F74">
            <v>323.50923879999993</v>
          </cell>
        </row>
        <row r="86">
          <cell r="F86">
            <v>52.243418000000005</v>
          </cell>
        </row>
      </sheetData>
      <sheetData sheetId="2">
        <row r="12">
          <cell r="G12">
            <v>2230.564080635697</v>
          </cell>
          <cell r="J12">
            <v>2230.564080635697</v>
          </cell>
        </row>
        <row r="61">
          <cell r="G61">
            <v>445.5249904266853</v>
          </cell>
          <cell r="J61">
            <v>421.6349904266853</v>
          </cell>
        </row>
        <row r="74">
          <cell r="G74">
            <v>1185.7</v>
          </cell>
          <cell r="J74">
            <v>3.6004526562816004</v>
          </cell>
        </row>
        <row r="81">
          <cell r="G81">
            <v>351.87</v>
          </cell>
          <cell r="J81">
            <v>351.87</v>
          </cell>
        </row>
        <row r="82">
          <cell r="J82">
            <v>0</v>
          </cell>
        </row>
        <row r="86">
          <cell r="G86">
            <v>69.20252754</v>
          </cell>
          <cell r="J86">
            <v>69.20252754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9" sqref="F9"/>
    </sheetView>
  </sheetViews>
  <sheetFormatPr defaultColWidth="39.8515625" defaultRowHeight="12.75"/>
  <cols>
    <col min="1" max="1" width="7.28125" style="74" customWidth="1"/>
    <col min="2" max="2" width="33.57421875" style="68" customWidth="1"/>
    <col min="3" max="3" width="13.8515625" style="68" customWidth="1"/>
    <col min="4" max="4" width="14.421875" style="68" customWidth="1"/>
    <col min="5" max="5" width="15.00390625" style="68" customWidth="1"/>
    <col min="6" max="16384" width="39.8515625" style="68" customWidth="1"/>
  </cols>
  <sheetData>
    <row r="1" spans="1:5" ht="64.5" customHeight="1">
      <c r="A1" s="12"/>
      <c r="B1" s="11"/>
      <c r="C1" s="86" t="s">
        <v>143</v>
      </c>
      <c r="D1" s="86"/>
      <c r="E1" s="86"/>
    </row>
    <row r="2" spans="1:6" ht="20.25" customHeight="1">
      <c r="A2" s="87" t="s">
        <v>30</v>
      </c>
      <c r="B2" s="87"/>
      <c r="C2" s="87"/>
      <c r="D2" s="87"/>
      <c r="E2" s="87"/>
      <c r="F2" s="48"/>
    </row>
    <row r="3" spans="1:8" ht="43.5" customHeight="1">
      <c r="A3" s="88" t="s">
        <v>142</v>
      </c>
      <c r="B3" s="88"/>
      <c r="C3" s="88"/>
      <c r="D3" s="88"/>
      <c r="E3" s="88"/>
      <c r="F3" s="8"/>
      <c r="G3" s="8"/>
      <c r="H3" s="8"/>
    </row>
    <row r="4" ht="18.75">
      <c r="C4" s="75"/>
    </row>
    <row r="5" spans="1:5" ht="15" customHeight="1">
      <c r="A5" s="89" t="s">
        <v>18</v>
      </c>
      <c r="B5" s="89" t="s">
        <v>23</v>
      </c>
      <c r="C5" s="89" t="s">
        <v>24</v>
      </c>
      <c r="D5" s="92" t="s">
        <v>153</v>
      </c>
      <c r="E5" s="93"/>
    </row>
    <row r="6" spans="1:5" ht="18" customHeight="1">
      <c r="A6" s="90"/>
      <c r="B6" s="90"/>
      <c r="C6" s="90"/>
      <c r="D6" s="89" t="s">
        <v>31</v>
      </c>
      <c r="E6" s="89" t="s">
        <v>32</v>
      </c>
    </row>
    <row r="7" spans="1:5" ht="18" customHeight="1">
      <c r="A7" s="91"/>
      <c r="B7" s="91"/>
      <c r="C7" s="91"/>
      <c r="D7" s="91"/>
      <c r="E7" s="91"/>
    </row>
    <row r="8" spans="1:5" ht="15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31.5">
      <c r="A9" s="69">
        <v>1</v>
      </c>
      <c r="B9" s="64" t="s">
        <v>33</v>
      </c>
      <c r="C9" s="69" t="s">
        <v>38</v>
      </c>
      <c r="D9" s="69">
        <f>2.678</f>
        <v>2.678</v>
      </c>
      <c r="E9" s="69">
        <f>D9</f>
        <v>2.678</v>
      </c>
    </row>
    <row r="10" spans="1:5" ht="47.25">
      <c r="A10" s="69">
        <v>2</v>
      </c>
      <c r="B10" s="64" t="s">
        <v>34</v>
      </c>
      <c r="C10" s="69" t="s">
        <v>39</v>
      </c>
      <c r="D10" s="69">
        <v>1</v>
      </c>
      <c r="E10" s="69">
        <v>1</v>
      </c>
    </row>
    <row r="11" spans="1:5" ht="31.5">
      <c r="A11" s="69">
        <v>3</v>
      </c>
      <c r="B11" s="64" t="s">
        <v>35</v>
      </c>
      <c r="C11" s="69" t="s">
        <v>39</v>
      </c>
      <c r="D11" s="69">
        <v>0</v>
      </c>
      <c r="E11" s="69">
        <v>0</v>
      </c>
    </row>
    <row r="12" spans="1:5" ht="47.25">
      <c r="A12" s="69">
        <v>4</v>
      </c>
      <c r="B12" s="64" t="s">
        <v>125</v>
      </c>
      <c r="C12" s="69" t="s">
        <v>39</v>
      </c>
      <c r="D12" s="69">
        <v>2</v>
      </c>
      <c r="E12" s="69">
        <v>2</v>
      </c>
    </row>
    <row r="13" spans="1:5" ht="33" customHeight="1">
      <c r="A13" s="69">
        <v>5</v>
      </c>
      <c r="B13" s="64" t="s">
        <v>36</v>
      </c>
      <c r="C13" s="69" t="s">
        <v>120</v>
      </c>
      <c r="D13" s="69">
        <v>0.58</v>
      </c>
      <c r="E13" s="69">
        <v>0.58</v>
      </c>
    </row>
    <row r="14" spans="1:5" ht="16.5" customHeight="1">
      <c r="A14" s="69">
        <v>6</v>
      </c>
      <c r="B14" s="64" t="s">
        <v>37</v>
      </c>
      <c r="C14" s="69" t="s">
        <v>120</v>
      </c>
      <c r="D14" s="84">
        <f>170.174/365</f>
        <v>0.4662301369863014</v>
      </c>
      <c r="E14" s="84">
        <f>170.174/365</f>
        <v>0.4662301369863014</v>
      </c>
    </row>
    <row r="15" spans="1:5" ht="48" customHeight="1">
      <c r="A15" s="69">
        <v>7</v>
      </c>
      <c r="B15" s="64" t="s">
        <v>100</v>
      </c>
      <c r="C15" s="69" t="s">
        <v>25</v>
      </c>
      <c r="D15" s="84">
        <f>D20</f>
        <v>170.174</v>
      </c>
      <c r="E15" s="84">
        <f>E20</f>
        <v>170.174</v>
      </c>
    </row>
    <row r="16" spans="1:5" ht="22.5" customHeight="1">
      <c r="A16" s="69" t="s">
        <v>9</v>
      </c>
      <c r="B16" s="24" t="s">
        <v>101</v>
      </c>
      <c r="C16" s="69" t="s">
        <v>25</v>
      </c>
      <c r="D16" s="70">
        <v>0</v>
      </c>
      <c r="E16" s="70">
        <v>0</v>
      </c>
    </row>
    <row r="17" spans="1:5" ht="19.5" customHeight="1">
      <c r="A17" s="69" t="s">
        <v>10</v>
      </c>
      <c r="B17" s="78" t="s">
        <v>102</v>
      </c>
      <c r="C17" s="69" t="s">
        <v>25</v>
      </c>
      <c r="D17" s="84">
        <f>D15</f>
        <v>170.174</v>
      </c>
      <c r="E17" s="70">
        <f>E15</f>
        <v>170.174</v>
      </c>
    </row>
    <row r="18" spans="1:5" ht="33.75" customHeight="1">
      <c r="A18" s="69">
        <v>8</v>
      </c>
      <c r="B18" s="54" t="s">
        <v>95</v>
      </c>
      <c r="C18" s="69" t="s">
        <v>25</v>
      </c>
      <c r="D18" s="70">
        <f>0</f>
        <v>0</v>
      </c>
      <c r="E18" s="70">
        <v>0</v>
      </c>
    </row>
    <row r="19" spans="1:5" ht="39" customHeight="1">
      <c r="A19" s="69">
        <v>9</v>
      </c>
      <c r="B19" s="54" t="s">
        <v>103</v>
      </c>
      <c r="C19" s="69" t="s">
        <v>25</v>
      </c>
      <c r="D19" s="70">
        <v>0</v>
      </c>
      <c r="E19" s="70">
        <v>0</v>
      </c>
    </row>
    <row r="20" spans="1:5" ht="31.5">
      <c r="A20" s="69">
        <v>10</v>
      </c>
      <c r="B20" s="64" t="s">
        <v>106</v>
      </c>
      <c r="C20" s="69" t="s">
        <v>25</v>
      </c>
      <c r="D20" s="84">
        <f>D23+D24+D25</f>
        <v>170.174</v>
      </c>
      <c r="E20" s="84">
        <f>D20</f>
        <v>170.174</v>
      </c>
    </row>
    <row r="21" spans="1:5" ht="15.75">
      <c r="A21" s="69" t="s">
        <v>86</v>
      </c>
      <c r="B21" s="79" t="s">
        <v>104</v>
      </c>
      <c r="C21" s="69" t="s">
        <v>25</v>
      </c>
      <c r="D21" s="84">
        <f>D20</f>
        <v>170.174</v>
      </c>
      <c r="E21" s="84">
        <f>E20</f>
        <v>170.174</v>
      </c>
    </row>
    <row r="22" spans="1:5" ht="15.75">
      <c r="A22" s="69" t="s">
        <v>87</v>
      </c>
      <c r="B22" s="79" t="s">
        <v>105</v>
      </c>
      <c r="C22" s="69" t="s">
        <v>25</v>
      </c>
      <c r="D22" s="70">
        <v>0</v>
      </c>
      <c r="E22" s="70">
        <v>0</v>
      </c>
    </row>
    <row r="23" spans="1:5" ht="34.5" customHeight="1">
      <c r="A23" s="69">
        <v>11</v>
      </c>
      <c r="B23" s="79" t="s">
        <v>107</v>
      </c>
      <c r="C23" s="69" t="s">
        <v>25</v>
      </c>
      <c r="D23" s="70">
        <v>0</v>
      </c>
      <c r="E23" s="70">
        <f>D23</f>
        <v>0</v>
      </c>
    </row>
    <row r="24" spans="1:5" ht="31.5">
      <c r="A24" s="69">
        <v>12</v>
      </c>
      <c r="B24" s="64" t="s">
        <v>26</v>
      </c>
      <c r="C24" s="69" t="s">
        <v>25</v>
      </c>
      <c r="D24" s="70">
        <v>0</v>
      </c>
      <c r="E24" s="70">
        <f>D24</f>
        <v>0</v>
      </c>
    </row>
    <row r="25" spans="1:5" ht="18" customHeight="1">
      <c r="A25" s="69">
        <v>13</v>
      </c>
      <c r="B25" s="54" t="s">
        <v>108</v>
      </c>
      <c r="C25" s="69" t="s">
        <v>25</v>
      </c>
      <c r="D25" s="84">
        <f>D31+D28</f>
        <v>170.174</v>
      </c>
      <c r="E25" s="84">
        <f>D25</f>
        <v>170.174</v>
      </c>
    </row>
    <row r="26" spans="1:5" ht="15.75">
      <c r="A26" s="69" t="s">
        <v>90</v>
      </c>
      <c r="B26" s="54" t="s">
        <v>63</v>
      </c>
      <c r="C26" s="69" t="s">
        <v>25</v>
      </c>
      <c r="D26" s="70">
        <v>0</v>
      </c>
      <c r="E26" s="70">
        <f>D26</f>
        <v>0</v>
      </c>
    </row>
    <row r="27" spans="1:5" ht="15.75">
      <c r="A27" s="70" t="s">
        <v>109</v>
      </c>
      <c r="B27" s="54" t="s">
        <v>69</v>
      </c>
      <c r="C27" s="69" t="s">
        <v>25</v>
      </c>
      <c r="D27" s="70">
        <v>0</v>
      </c>
      <c r="E27" s="70">
        <f>E26*3.01%</f>
        <v>0</v>
      </c>
    </row>
    <row r="28" spans="1:5" ht="15.75">
      <c r="A28" s="69" t="s">
        <v>91</v>
      </c>
      <c r="B28" s="54" t="s">
        <v>27</v>
      </c>
      <c r="C28" s="69" t="s">
        <v>25</v>
      </c>
      <c r="D28" s="84">
        <v>9.982</v>
      </c>
      <c r="E28" s="84">
        <f>D28</f>
        <v>9.982</v>
      </c>
    </row>
    <row r="29" spans="1:5" ht="16.5" customHeight="1">
      <c r="A29" s="69" t="s">
        <v>92</v>
      </c>
      <c r="B29" s="54" t="s">
        <v>64</v>
      </c>
      <c r="C29" s="69" t="s">
        <v>25</v>
      </c>
      <c r="D29" s="70">
        <v>0</v>
      </c>
      <c r="E29" s="70">
        <f>D29</f>
        <v>0</v>
      </c>
    </row>
    <row r="30" spans="1:5" ht="15.75">
      <c r="A30" s="69" t="s">
        <v>110</v>
      </c>
      <c r="B30" s="54" t="s">
        <v>69</v>
      </c>
      <c r="C30" s="69" t="s">
        <v>25</v>
      </c>
      <c r="D30" s="70">
        <f>E30</f>
        <v>0</v>
      </c>
      <c r="E30" s="70">
        <f>E29*49.64%</f>
        <v>0</v>
      </c>
    </row>
    <row r="31" spans="1:5" ht="15.75">
      <c r="A31" s="69" t="s">
        <v>93</v>
      </c>
      <c r="B31" s="54" t="s">
        <v>65</v>
      </c>
      <c r="C31" s="69" t="s">
        <v>25</v>
      </c>
      <c r="D31" s="84">
        <v>160.192</v>
      </c>
      <c r="E31" s="84">
        <f>D31</f>
        <v>160.192</v>
      </c>
    </row>
    <row r="32" spans="1:5" ht="15.75">
      <c r="A32" s="69" t="s">
        <v>111</v>
      </c>
      <c r="B32" s="54" t="s">
        <v>69</v>
      </c>
      <c r="C32" s="69" t="s">
        <v>25</v>
      </c>
      <c r="D32" s="70">
        <v>100</v>
      </c>
      <c r="E32" s="70">
        <v>100</v>
      </c>
    </row>
    <row r="33" spans="1:5" ht="15.75">
      <c r="A33" s="69">
        <v>14</v>
      </c>
      <c r="B33" s="65" t="s">
        <v>28</v>
      </c>
      <c r="C33" s="71" t="s">
        <v>29</v>
      </c>
      <c r="D33" s="2">
        <v>70.0875</v>
      </c>
      <c r="E33" s="2">
        <f>D33</f>
        <v>70.0875</v>
      </c>
    </row>
    <row r="34" spans="1:5" ht="63">
      <c r="A34" s="69">
        <v>15</v>
      </c>
      <c r="B34" s="65" t="s">
        <v>132</v>
      </c>
      <c r="C34" s="71"/>
      <c r="D34" s="70"/>
      <c r="E34" s="70"/>
    </row>
    <row r="35" spans="1:5" ht="15" customHeight="1">
      <c r="A35" s="69" t="s">
        <v>112</v>
      </c>
      <c r="B35" s="65" t="s">
        <v>98</v>
      </c>
      <c r="C35" s="77" t="s">
        <v>129</v>
      </c>
      <c r="D35" s="70">
        <v>0.41</v>
      </c>
      <c r="E35" s="70">
        <f>D35</f>
        <v>0.41</v>
      </c>
    </row>
    <row r="36" spans="1:5" ht="15.75">
      <c r="A36" s="34">
        <v>16</v>
      </c>
      <c r="B36" s="35" t="s">
        <v>48</v>
      </c>
      <c r="C36" s="34" t="s">
        <v>42</v>
      </c>
      <c r="D36" s="72">
        <v>105.6</v>
      </c>
      <c r="E36" s="72">
        <v>105.6</v>
      </c>
    </row>
    <row r="37" spans="1:5" ht="31.5">
      <c r="A37" s="69">
        <v>17</v>
      </c>
      <c r="B37" s="54" t="s">
        <v>70</v>
      </c>
      <c r="C37" s="54"/>
      <c r="D37" s="72"/>
      <c r="E37" s="72"/>
    </row>
    <row r="38" spans="1:5" ht="15.75">
      <c r="A38" s="69">
        <v>18</v>
      </c>
      <c r="B38" s="54" t="s">
        <v>67</v>
      </c>
      <c r="C38" s="69" t="s">
        <v>42</v>
      </c>
      <c r="D38" s="72">
        <v>107.3</v>
      </c>
      <c r="E38" s="72">
        <v>107.3</v>
      </c>
    </row>
    <row r="39" spans="1:5" ht="15.75">
      <c r="A39" s="69" t="s">
        <v>113</v>
      </c>
      <c r="B39" s="54" t="s">
        <v>135</v>
      </c>
      <c r="C39" s="69" t="s">
        <v>42</v>
      </c>
      <c r="D39" s="72">
        <v>104.6</v>
      </c>
      <c r="E39" s="72">
        <v>104.6</v>
      </c>
    </row>
    <row r="40" spans="1:5" ht="15.75">
      <c r="A40" s="69" t="s">
        <v>114</v>
      </c>
      <c r="B40" s="54" t="s">
        <v>134</v>
      </c>
      <c r="C40" s="69" t="s">
        <v>42</v>
      </c>
      <c r="D40" s="72">
        <v>105.4</v>
      </c>
      <c r="E40" s="72">
        <v>105.4</v>
      </c>
    </row>
    <row r="41" spans="1:5" ht="15.75">
      <c r="A41" s="69" t="s">
        <v>115</v>
      </c>
      <c r="B41" s="54" t="s">
        <v>68</v>
      </c>
      <c r="C41" s="69" t="s">
        <v>42</v>
      </c>
      <c r="D41" s="72">
        <v>103</v>
      </c>
      <c r="E41" s="72">
        <v>103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view="pageLayout" workbookViewId="0" topLeftCell="A1">
      <selection activeCell="C17" sqref="C17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18" t="s">
        <v>151</v>
      </c>
      <c r="E1" s="119"/>
    </row>
    <row r="2" ht="15.75" customHeight="1"/>
    <row r="3" spans="1:7" ht="18" customHeight="1">
      <c r="A3" s="120" t="s">
        <v>124</v>
      </c>
      <c r="B3" s="120"/>
      <c r="C3" s="120"/>
      <c r="D3" s="120"/>
      <c r="E3" s="120"/>
      <c r="F3" s="116"/>
      <c r="G3" s="116"/>
    </row>
    <row r="4" spans="1:5" ht="36.75" customHeight="1">
      <c r="A4" s="88" t="str">
        <f>'7-уснВС'!A4:E4</f>
        <v>открытого акционерного общества «Красноярскнефтепродукт» филиал «Северный» (г. Красноярск, ИНН 2460002949)</v>
      </c>
      <c r="B4" s="88"/>
      <c r="C4" s="88"/>
      <c r="D4" s="88"/>
      <c r="E4" s="88"/>
    </row>
    <row r="6" spans="1:5" s="50" customFormat="1" ht="23.25" customHeight="1">
      <c r="A6" s="121" t="s">
        <v>18</v>
      </c>
      <c r="B6" s="121" t="s">
        <v>49</v>
      </c>
      <c r="C6" s="121" t="s">
        <v>24</v>
      </c>
      <c r="D6" s="123" t="s">
        <v>50</v>
      </c>
      <c r="E6" s="124"/>
    </row>
    <row r="7" spans="1:5" s="50" customFormat="1" ht="101.25" customHeight="1">
      <c r="A7" s="122"/>
      <c r="B7" s="122"/>
      <c r="C7" s="122"/>
      <c r="D7" s="51" t="s">
        <v>138</v>
      </c>
      <c r="E7" s="51" t="s">
        <v>152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123</v>
      </c>
      <c r="C9" s="51"/>
      <c r="D9" s="114"/>
      <c r="E9" s="115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83">
        <v>19.22</v>
      </c>
      <c r="E10" s="83">
        <v>19.22</v>
      </c>
    </row>
  </sheetData>
  <sheetProtection/>
  <mergeCells count="9">
    <mergeCell ref="D9:E9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C11" sqref="C11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86" t="s">
        <v>143</v>
      </c>
      <c r="D1" s="94"/>
      <c r="E1" s="94"/>
    </row>
    <row r="2" spans="1:5" ht="18.75">
      <c r="A2" s="95" t="s">
        <v>121</v>
      </c>
      <c r="B2" s="95"/>
      <c r="C2" s="95"/>
      <c r="D2" s="95"/>
      <c r="E2" s="95"/>
    </row>
    <row r="3" spans="1:5" ht="36.75" customHeight="1">
      <c r="A3" s="88" t="str">
        <f>'1-вс'!A3:E3</f>
        <v>открытого акционерного общества «Красноярскнефтепродукт» филиал «Северный» (г. Красноярск, ИНН 2460002949)</v>
      </c>
      <c r="B3" s="88"/>
      <c r="C3" s="88"/>
      <c r="D3" s="88"/>
      <c r="E3" s="88"/>
    </row>
    <row r="4" ht="18.75">
      <c r="C4" s="13"/>
    </row>
    <row r="5" spans="1:5" ht="15" customHeight="1">
      <c r="A5" s="96" t="s">
        <v>18</v>
      </c>
      <c r="B5" s="96" t="s">
        <v>23</v>
      </c>
      <c r="C5" s="96" t="s">
        <v>24</v>
      </c>
      <c r="D5" s="125" t="s">
        <v>153</v>
      </c>
      <c r="E5" s="96"/>
    </row>
    <row r="6" spans="1:5" ht="18" customHeight="1">
      <c r="A6" s="96"/>
      <c r="B6" s="96"/>
      <c r="C6" s="96"/>
      <c r="D6" s="96" t="s">
        <v>74</v>
      </c>
      <c r="E6" s="96" t="s">
        <v>75</v>
      </c>
    </row>
    <row r="7" spans="1:5" ht="21" customHeight="1">
      <c r="A7" s="96"/>
      <c r="B7" s="96"/>
      <c r="C7" s="96"/>
      <c r="D7" s="96"/>
      <c r="E7" s="96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76</v>
      </c>
      <c r="C9" s="57" t="s">
        <v>38</v>
      </c>
      <c r="D9" s="57">
        <v>0.647</v>
      </c>
      <c r="E9" s="57">
        <f>D9</f>
        <v>0.647</v>
      </c>
    </row>
    <row r="10" spans="1:5" ht="31.5">
      <c r="A10" s="57">
        <v>2</v>
      </c>
      <c r="B10" s="62" t="s">
        <v>77</v>
      </c>
      <c r="C10" s="57" t="s">
        <v>39</v>
      </c>
      <c r="D10" s="57">
        <v>1</v>
      </c>
      <c r="E10" s="57">
        <v>1</v>
      </c>
    </row>
    <row r="11" spans="1:5" ht="31.5">
      <c r="A11" s="57">
        <v>3</v>
      </c>
      <c r="B11" s="63" t="s">
        <v>78</v>
      </c>
      <c r="C11" s="69" t="s">
        <v>40</v>
      </c>
      <c r="D11" s="57">
        <v>1.97</v>
      </c>
      <c r="E11" s="57">
        <v>1.97</v>
      </c>
    </row>
    <row r="12" spans="1:5" ht="31.5">
      <c r="A12" s="57">
        <v>4</v>
      </c>
      <c r="B12" s="63" t="s">
        <v>79</v>
      </c>
      <c r="C12" s="57" t="s">
        <v>39</v>
      </c>
      <c r="D12" s="57">
        <v>1</v>
      </c>
      <c r="E12" s="57">
        <v>1</v>
      </c>
    </row>
    <row r="13" spans="1:5" ht="31.5">
      <c r="A13" s="57">
        <v>5</v>
      </c>
      <c r="B13" s="63" t="s">
        <v>127</v>
      </c>
      <c r="C13" s="69" t="s">
        <v>40</v>
      </c>
      <c r="D13" s="59">
        <v>0.7</v>
      </c>
      <c r="E13" s="59">
        <v>0.7</v>
      </c>
    </row>
    <row r="14" spans="1:5" ht="31.5">
      <c r="A14" s="57">
        <v>6</v>
      </c>
      <c r="B14" s="63" t="s">
        <v>80</v>
      </c>
      <c r="C14" s="69" t="s">
        <v>40</v>
      </c>
      <c r="D14" s="59">
        <f>160.072/365</f>
        <v>0.4385534246575343</v>
      </c>
      <c r="E14" s="59">
        <f>160.072/365</f>
        <v>0.4385534246575343</v>
      </c>
    </row>
    <row r="15" spans="1:5" ht="17.25" customHeight="1">
      <c r="A15" s="57">
        <v>7</v>
      </c>
      <c r="B15" s="58" t="s">
        <v>128</v>
      </c>
      <c r="C15" s="57" t="s">
        <v>25</v>
      </c>
      <c r="D15" s="85">
        <f>D16+D17+D18+D19</f>
        <v>160.072</v>
      </c>
      <c r="E15" s="85">
        <f>E16+E17+E18+E19</f>
        <v>160.072</v>
      </c>
    </row>
    <row r="16" spans="1:5" ht="20.25" customHeight="1">
      <c r="A16" s="57" t="s">
        <v>9</v>
      </c>
      <c r="B16" s="58" t="s">
        <v>71</v>
      </c>
      <c r="C16" s="57" t="s">
        <v>25</v>
      </c>
      <c r="D16" s="59">
        <v>0</v>
      </c>
      <c r="E16" s="59">
        <v>0</v>
      </c>
    </row>
    <row r="17" spans="1:5" ht="15.75" customHeight="1">
      <c r="A17" s="57" t="s">
        <v>10</v>
      </c>
      <c r="B17" s="58" t="s">
        <v>72</v>
      </c>
      <c r="C17" s="57" t="s">
        <v>25</v>
      </c>
      <c r="D17" s="59">
        <v>0</v>
      </c>
      <c r="E17" s="59">
        <v>0</v>
      </c>
    </row>
    <row r="18" spans="1:5" ht="17.25" customHeight="1">
      <c r="A18" s="57" t="s">
        <v>82</v>
      </c>
      <c r="B18" s="58" t="s">
        <v>73</v>
      </c>
      <c r="C18" s="57" t="s">
        <v>25</v>
      </c>
      <c r="D18" s="85">
        <v>0.072</v>
      </c>
      <c r="E18" s="85">
        <v>0.072</v>
      </c>
    </row>
    <row r="19" spans="1:5" ht="20.25" customHeight="1">
      <c r="A19" s="57" t="s">
        <v>83</v>
      </c>
      <c r="B19" s="58" t="s">
        <v>119</v>
      </c>
      <c r="C19" s="57" t="s">
        <v>25</v>
      </c>
      <c r="D19" s="59">
        <v>160</v>
      </c>
      <c r="E19" s="59">
        <f>D19</f>
        <v>160</v>
      </c>
    </row>
    <row r="20" spans="1:5" ht="18.75" customHeight="1">
      <c r="A20" s="60" t="s">
        <v>84</v>
      </c>
      <c r="B20" s="58" t="s">
        <v>126</v>
      </c>
      <c r="C20" s="57" t="s">
        <v>25</v>
      </c>
      <c r="D20" s="59">
        <v>160</v>
      </c>
      <c r="E20" s="59">
        <v>160</v>
      </c>
    </row>
    <row r="21" spans="1:5" ht="33.75" customHeight="1">
      <c r="A21" s="60" t="s">
        <v>85</v>
      </c>
      <c r="B21" s="58" t="s">
        <v>81</v>
      </c>
      <c r="C21" s="57" t="s">
        <v>25</v>
      </c>
      <c r="D21" s="85">
        <f>D15</f>
        <v>160.072</v>
      </c>
      <c r="E21" s="85">
        <f>E15</f>
        <v>160.072</v>
      </c>
    </row>
    <row r="22" spans="1:5" ht="33.75" customHeight="1">
      <c r="A22" s="73">
        <v>9</v>
      </c>
      <c r="B22" s="58" t="s">
        <v>116</v>
      </c>
      <c r="C22" s="57" t="s">
        <v>25</v>
      </c>
      <c r="D22" s="59">
        <v>0</v>
      </c>
      <c r="E22" s="59">
        <v>0</v>
      </c>
    </row>
    <row r="23" spans="1:5" ht="33.75" customHeight="1">
      <c r="A23" s="73" t="s">
        <v>118</v>
      </c>
      <c r="B23" s="58" t="s">
        <v>117</v>
      </c>
      <c r="C23" s="57" t="s">
        <v>25</v>
      </c>
      <c r="D23" s="59">
        <v>0</v>
      </c>
      <c r="E23" s="59">
        <v>0</v>
      </c>
    </row>
    <row r="24" spans="1:5" ht="20.25" customHeight="1">
      <c r="A24" s="57">
        <v>11</v>
      </c>
      <c r="B24" s="58" t="s">
        <v>28</v>
      </c>
      <c r="C24" s="57" t="s">
        <v>29</v>
      </c>
      <c r="D24" s="59">
        <v>234.08</v>
      </c>
      <c r="E24" s="59">
        <f>D24</f>
        <v>234.08</v>
      </c>
    </row>
    <row r="25" spans="1:5" ht="63">
      <c r="A25" s="57">
        <v>12</v>
      </c>
      <c r="B25" s="58" t="s">
        <v>133</v>
      </c>
      <c r="C25" s="57"/>
      <c r="D25" s="59"/>
      <c r="E25" s="59"/>
    </row>
    <row r="26" spans="1:5" ht="19.5" customHeight="1">
      <c r="A26" s="57" t="s">
        <v>88</v>
      </c>
      <c r="B26" s="58" t="s">
        <v>131</v>
      </c>
      <c r="C26" s="77" t="s">
        <v>129</v>
      </c>
      <c r="D26" s="59">
        <v>0.35</v>
      </c>
      <c r="E26" s="59">
        <v>0.35</v>
      </c>
    </row>
    <row r="27" spans="1:5" ht="18.75" customHeight="1">
      <c r="A27" s="57" t="s">
        <v>89</v>
      </c>
      <c r="B27" s="58" t="s">
        <v>99</v>
      </c>
      <c r="C27" s="77" t="s">
        <v>129</v>
      </c>
      <c r="D27" s="59">
        <v>1.11</v>
      </c>
      <c r="E27" s="59">
        <v>1.11</v>
      </c>
    </row>
    <row r="28" spans="1:5" ht="15.75">
      <c r="A28" s="57">
        <v>14</v>
      </c>
      <c r="B28" s="35" t="s">
        <v>48</v>
      </c>
      <c r="C28" s="34" t="s">
        <v>42</v>
      </c>
      <c r="D28" s="70">
        <v>105.6</v>
      </c>
      <c r="E28" s="70">
        <v>105.6</v>
      </c>
    </row>
    <row r="29" spans="1:5" ht="31.5">
      <c r="A29" s="57">
        <v>15</v>
      </c>
      <c r="B29" s="54" t="s">
        <v>70</v>
      </c>
      <c r="C29" s="54"/>
      <c r="D29" s="70"/>
      <c r="E29" s="70"/>
    </row>
    <row r="30" spans="1:5" ht="15.75">
      <c r="A30" s="61" t="s">
        <v>112</v>
      </c>
      <c r="B30" s="54" t="s">
        <v>67</v>
      </c>
      <c r="C30" s="69" t="s">
        <v>42</v>
      </c>
      <c r="D30" s="70">
        <v>107.3</v>
      </c>
      <c r="E30" s="70">
        <v>107.3</v>
      </c>
    </row>
    <row r="31" spans="1:5" ht="15.75">
      <c r="A31" s="57" t="s">
        <v>96</v>
      </c>
      <c r="B31" s="54" t="s">
        <v>136</v>
      </c>
      <c r="C31" s="69" t="s">
        <v>42</v>
      </c>
      <c r="D31" s="70">
        <v>104.6</v>
      </c>
      <c r="E31" s="70">
        <v>104.6</v>
      </c>
    </row>
    <row r="32" spans="1:5" ht="15.75">
      <c r="A32" s="57" t="s">
        <v>97</v>
      </c>
      <c r="B32" s="54" t="s">
        <v>68</v>
      </c>
      <c r="C32" s="69" t="s">
        <v>42</v>
      </c>
      <c r="D32" s="70">
        <v>103</v>
      </c>
      <c r="E32" s="70">
        <v>103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E9" sqref="E9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7" t="s">
        <v>144</v>
      </c>
      <c r="D2" s="97"/>
      <c r="E2" s="97"/>
    </row>
    <row r="3" spans="1:4" ht="18.75">
      <c r="A3" s="16"/>
      <c r="B3" s="16"/>
      <c r="C3" s="17"/>
      <c r="D3" s="17"/>
    </row>
    <row r="4" spans="1:7" ht="62.25" customHeight="1">
      <c r="A4" s="98" t="s">
        <v>145</v>
      </c>
      <c r="B4" s="98"/>
      <c r="C4" s="98"/>
      <c r="D4" s="98"/>
      <c r="E4" s="98"/>
      <c r="G4" s="48"/>
    </row>
    <row r="5" spans="1:5" ht="11.25" customHeight="1">
      <c r="A5" s="88"/>
      <c r="B5" s="88"/>
      <c r="C5" s="88"/>
      <c r="D5" s="88"/>
      <c r="E5" s="88"/>
    </row>
    <row r="6" ht="16.5" customHeight="1">
      <c r="E6" s="18" t="s">
        <v>17</v>
      </c>
    </row>
    <row r="7" spans="1:5" ht="17.25" customHeight="1">
      <c r="A7" s="99" t="s">
        <v>18</v>
      </c>
      <c r="B7" s="99" t="s">
        <v>0</v>
      </c>
      <c r="C7" s="99" t="s">
        <v>153</v>
      </c>
      <c r="D7" s="99"/>
      <c r="E7" s="99"/>
    </row>
    <row r="8" spans="1:5" ht="67.5" customHeight="1">
      <c r="A8" s="99"/>
      <c r="B8" s="99"/>
      <c r="C8" s="19" t="s">
        <v>53</v>
      </c>
      <c r="D8" s="19" t="s">
        <v>15</v>
      </c>
      <c r="E8" s="20" t="s">
        <v>16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82">
        <f>'[2]П 1-ХВ'!$I$11</f>
        <v>1641.2471891786647</v>
      </c>
      <c r="D10" s="82">
        <v>1641.25</v>
      </c>
      <c r="E10" s="82">
        <f>C10-D10</f>
        <v>-0.002810821335287983</v>
      </c>
    </row>
    <row r="11" spans="1:5" ht="15.75">
      <c r="A11" s="25">
        <v>2</v>
      </c>
      <c r="B11" s="24" t="s">
        <v>4</v>
      </c>
      <c r="C11" s="81">
        <f>'[2]П 1-ХВ'!$F$61</f>
        <v>395.49254313701863</v>
      </c>
      <c r="D11" s="81">
        <f>'[2]П 1-ХВ'!$I$61</f>
        <v>370.0225431370186</v>
      </c>
      <c r="E11" s="82">
        <f aca="true" t="shared" si="0" ref="E11:E17">C11-D11</f>
        <v>25.470000000000027</v>
      </c>
    </row>
    <row r="12" spans="1:5" ht="16.5" customHeight="1">
      <c r="A12" s="25">
        <v>3</v>
      </c>
      <c r="B12" s="24" t="s">
        <v>54</v>
      </c>
      <c r="C12" s="81">
        <f>'[2]П 1-ХВ'!$F$74</f>
        <v>323.50923879999993</v>
      </c>
      <c r="D12" s="81">
        <v>2.7</v>
      </c>
      <c r="E12" s="82">
        <f t="shared" si="0"/>
        <v>320.80923879999995</v>
      </c>
    </row>
    <row r="13" spans="1:5" ht="31.5">
      <c r="A13" s="25">
        <v>4</v>
      </c>
      <c r="B13" s="23" t="s">
        <v>6</v>
      </c>
      <c r="C13" s="81">
        <v>0</v>
      </c>
      <c r="D13" s="81">
        <v>0</v>
      </c>
      <c r="E13" s="82">
        <f t="shared" si="0"/>
        <v>0</v>
      </c>
    </row>
    <row r="14" spans="1:5" ht="47.25">
      <c r="A14" s="25">
        <v>5</v>
      </c>
      <c r="B14" s="23" t="s">
        <v>55</v>
      </c>
      <c r="C14" s="81">
        <v>100.25</v>
      </c>
      <c r="D14" s="81">
        <v>100.25</v>
      </c>
      <c r="E14" s="82">
        <f t="shared" si="0"/>
        <v>0</v>
      </c>
    </row>
    <row r="15" spans="1:5" ht="47.25">
      <c r="A15" s="25">
        <v>6</v>
      </c>
      <c r="B15" s="23" t="s">
        <v>60</v>
      </c>
      <c r="C15" s="81">
        <f>'[2]П1-ВО'!$J$82</f>
        <v>0</v>
      </c>
      <c r="D15" s="81">
        <v>0</v>
      </c>
      <c r="E15" s="82">
        <f t="shared" si="0"/>
        <v>0</v>
      </c>
    </row>
    <row r="16" spans="1:5" ht="31.5">
      <c r="A16" s="25">
        <v>7</v>
      </c>
      <c r="B16" s="23" t="s">
        <v>61</v>
      </c>
      <c r="C16" s="81">
        <f>'[2]П 1-ХВ'!$F$86</f>
        <v>52.243418000000005</v>
      </c>
      <c r="D16" s="81">
        <v>52.24</v>
      </c>
      <c r="E16" s="82">
        <f t="shared" si="0"/>
        <v>0.003418000000003474</v>
      </c>
    </row>
    <row r="17" spans="1:5" ht="15.75">
      <c r="A17" s="53">
        <v>8</v>
      </c>
      <c r="B17" s="23" t="s">
        <v>56</v>
      </c>
      <c r="C17" s="81">
        <f>SUM(C10:C16)</f>
        <v>2512.742389115683</v>
      </c>
      <c r="D17" s="81">
        <f>SUM(D10:D16)</f>
        <v>2166.4625431370187</v>
      </c>
      <c r="E17" s="82">
        <f t="shared" si="0"/>
        <v>346.2798459786645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E14" sqref="E14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7" t="s">
        <v>144</v>
      </c>
      <c r="D2" s="97"/>
      <c r="E2" s="97"/>
    </row>
    <row r="3" spans="1:4" ht="18.75">
      <c r="A3" s="16"/>
      <c r="B3" s="16"/>
      <c r="C3" s="17"/>
      <c r="D3" s="17"/>
    </row>
    <row r="4" spans="1:7" ht="79.5" customHeight="1">
      <c r="A4" s="98" t="s">
        <v>146</v>
      </c>
      <c r="B4" s="98"/>
      <c r="C4" s="98"/>
      <c r="D4" s="98"/>
      <c r="E4" s="98"/>
      <c r="G4" s="48"/>
    </row>
    <row r="5" spans="1:5" ht="9.75" customHeight="1">
      <c r="A5" s="88"/>
      <c r="B5" s="88"/>
      <c r="C5" s="88"/>
      <c r="D5" s="88"/>
      <c r="E5" s="88"/>
    </row>
    <row r="6" ht="16.5" customHeight="1">
      <c r="E6" s="18" t="s">
        <v>17</v>
      </c>
    </row>
    <row r="7" spans="1:5" ht="17.25" customHeight="1">
      <c r="A7" s="99" t="s">
        <v>18</v>
      </c>
      <c r="B7" s="99" t="s">
        <v>0</v>
      </c>
      <c r="C7" s="99" t="s">
        <v>153</v>
      </c>
      <c r="D7" s="99"/>
      <c r="E7" s="99"/>
    </row>
    <row r="8" spans="1:5" ht="67.5" customHeight="1">
      <c r="A8" s="99"/>
      <c r="B8" s="99"/>
      <c r="C8" s="19" t="s">
        <v>53</v>
      </c>
      <c r="D8" s="19" t="s">
        <v>15</v>
      </c>
      <c r="E8" s="20" t="s">
        <v>16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82">
        <f>'[2]П1-ВО'!$G$12</f>
        <v>2230.564080635697</v>
      </c>
      <c r="D10" s="82">
        <f>'[2]П1-ВО'!$J$12</f>
        <v>2230.564080635697</v>
      </c>
      <c r="E10" s="82">
        <f>C10-D10</f>
        <v>0</v>
      </c>
    </row>
    <row r="11" spans="1:5" ht="15.75">
      <c r="A11" s="25">
        <v>2</v>
      </c>
      <c r="B11" s="24" t="s">
        <v>4</v>
      </c>
      <c r="C11" s="81">
        <f>'[2]П1-ВО'!$G$61</f>
        <v>445.5249904266853</v>
      </c>
      <c r="D11" s="81">
        <f>'[2]П1-ВО'!$J$61</f>
        <v>421.6349904266853</v>
      </c>
      <c r="E11" s="82">
        <f>C11-D11</f>
        <v>23.889999999999986</v>
      </c>
    </row>
    <row r="12" spans="1:5" ht="16.5" customHeight="1">
      <c r="A12" s="25">
        <v>3</v>
      </c>
      <c r="B12" s="24" t="s">
        <v>54</v>
      </c>
      <c r="C12" s="81">
        <f>'[2]П1-ВО'!$G$74</f>
        <v>1185.7</v>
      </c>
      <c r="D12" s="81">
        <f>'[2]П1-ВО'!$J$74</f>
        <v>3.6004526562816004</v>
      </c>
      <c r="E12" s="82">
        <f>C12-D12</f>
        <v>1182.0995473437185</v>
      </c>
    </row>
    <row r="13" spans="1:5" ht="31.5">
      <c r="A13" s="25">
        <v>4</v>
      </c>
      <c r="B13" s="23" t="s">
        <v>6</v>
      </c>
      <c r="C13" s="81">
        <f>0</f>
        <v>0</v>
      </c>
      <c r="D13" s="81">
        <v>0</v>
      </c>
      <c r="E13" s="82">
        <f>C13-D13</f>
        <v>0</v>
      </c>
    </row>
    <row r="14" spans="1:5" ht="47.25">
      <c r="A14" s="25">
        <v>5</v>
      </c>
      <c r="B14" s="23" t="s">
        <v>55</v>
      </c>
      <c r="C14" s="81">
        <f>'[2]П1-ВО'!$G$81</f>
        <v>351.87</v>
      </c>
      <c r="D14" s="81">
        <f>'[2]П1-ВО'!$J$81</f>
        <v>351.87</v>
      </c>
      <c r="E14" s="82">
        <f>C14-D14</f>
        <v>0</v>
      </c>
    </row>
    <row r="15" spans="1:5" ht="47.25">
      <c r="A15" s="25">
        <v>6</v>
      </c>
      <c r="B15" s="23" t="s">
        <v>60</v>
      </c>
      <c r="C15" s="81">
        <v>0</v>
      </c>
      <c r="D15" s="81">
        <v>0</v>
      </c>
      <c r="E15" s="82">
        <f>C15-D15</f>
        <v>0</v>
      </c>
    </row>
    <row r="16" spans="1:5" ht="31.5">
      <c r="A16" s="25">
        <v>7</v>
      </c>
      <c r="B16" s="23" t="s">
        <v>61</v>
      </c>
      <c r="C16" s="81">
        <f>'[2]П1-ВО'!$G$86</f>
        <v>69.20252754</v>
      </c>
      <c r="D16" s="81">
        <f>'[2]П1-ВО'!$J$86</f>
        <v>69.20252754</v>
      </c>
      <c r="E16" s="82">
        <f>C16-D16</f>
        <v>0</v>
      </c>
    </row>
    <row r="17" spans="1:5" ht="15.75">
      <c r="A17" s="53">
        <v>8</v>
      </c>
      <c r="B17" s="23" t="s">
        <v>56</v>
      </c>
      <c r="C17" s="81">
        <f>SUM(C10:C16)</f>
        <v>4282.861598602382</v>
      </c>
      <c r="D17" s="81">
        <f>SUM(D10:D16)</f>
        <v>3076.8720512586638</v>
      </c>
      <c r="E17" s="82">
        <f>C17-D17</f>
        <v>1205.9895473437186</v>
      </c>
    </row>
  </sheetData>
  <sheetProtection/>
  <mergeCells count="6">
    <mergeCell ref="C2:E2"/>
    <mergeCell ref="A5:E5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0" t="s">
        <v>147</v>
      </c>
      <c r="D1" s="100"/>
      <c r="E1" s="100"/>
    </row>
    <row r="2" spans="1:5" ht="18.75">
      <c r="A2" s="3"/>
      <c r="B2" s="3"/>
      <c r="C2" s="3"/>
      <c r="D2" s="3"/>
      <c r="E2" s="4"/>
    </row>
    <row r="3" spans="1:5" ht="83.25" customHeight="1">
      <c r="A3" s="101" t="s">
        <v>148</v>
      </c>
      <c r="B3" s="101"/>
      <c r="C3" s="101"/>
      <c r="D3" s="101"/>
      <c r="E3" s="101"/>
    </row>
    <row r="4" spans="1:8" ht="18" customHeight="1">
      <c r="A4" s="88"/>
      <c r="B4" s="88"/>
      <c r="C4" s="88"/>
      <c r="D4" s="88"/>
      <c r="E4" s="88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2" t="s">
        <v>18</v>
      </c>
      <c r="B6" s="102" t="s">
        <v>19</v>
      </c>
      <c r="C6" s="92" t="s">
        <v>154</v>
      </c>
      <c r="D6" s="104"/>
      <c r="E6" s="102" t="s">
        <v>16</v>
      </c>
    </row>
    <row r="7" spans="1:5" ht="36.75" customHeight="1">
      <c r="A7" s="103"/>
      <c r="B7" s="103"/>
      <c r="C7" s="5" t="s">
        <v>20</v>
      </c>
      <c r="D7" s="5" t="s">
        <v>15</v>
      </c>
      <c r="E7" s="103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21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12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13</v>
      </c>
      <c r="C11" s="7">
        <v>0</v>
      </c>
      <c r="D11" s="7">
        <v>0</v>
      </c>
      <c r="E11" s="7">
        <f>C11-D11</f>
        <v>0</v>
      </c>
    </row>
    <row r="12" spans="1:5" ht="18.75" customHeight="1">
      <c r="A12" s="5">
        <v>4</v>
      </c>
      <c r="B12" s="76" t="s">
        <v>14</v>
      </c>
      <c r="C12" s="7">
        <v>0</v>
      </c>
      <c r="D12" s="7">
        <v>0</v>
      </c>
      <c r="E12" s="7">
        <f>C12-D12</f>
        <v>0</v>
      </c>
    </row>
    <row r="13" spans="1:5" ht="16.5" customHeight="1">
      <c r="A13" s="5">
        <v>5</v>
      </c>
      <c r="B13" s="76" t="s">
        <v>22</v>
      </c>
      <c r="C13" s="7">
        <v>0</v>
      </c>
      <c r="D13" s="7">
        <v>0</v>
      </c>
      <c r="E13" s="7">
        <f>C13-D13</f>
        <v>0</v>
      </c>
    </row>
    <row r="14" spans="1:5" ht="20.25" customHeight="1">
      <c r="A14" s="5">
        <v>6</v>
      </c>
      <c r="B14" s="76" t="s">
        <v>62</v>
      </c>
      <c r="C14" s="7">
        <f>C11*20%</f>
        <v>0</v>
      </c>
      <c r="D14" s="7">
        <v>0</v>
      </c>
      <c r="E14" s="7">
        <f>C14-D14</f>
        <v>0</v>
      </c>
    </row>
    <row r="15" spans="1:5" ht="21" customHeight="1">
      <c r="A15" s="5">
        <v>7</v>
      </c>
      <c r="B15" s="1" t="s">
        <v>11</v>
      </c>
      <c r="C15" s="7">
        <f>C11+C14</f>
        <v>0</v>
      </c>
      <c r="D15" s="7">
        <v>0</v>
      </c>
      <c r="E15" s="7">
        <f>C15-D15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0" t="s">
        <v>147</v>
      </c>
      <c r="D1" s="100"/>
      <c r="E1" s="100"/>
    </row>
    <row r="2" spans="1:5" ht="18.75">
      <c r="A2" s="3"/>
      <c r="B2" s="3"/>
      <c r="C2" s="3"/>
      <c r="D2" s="3"/>
      <c r="E2" s="4"/>
    </row>
    <row r="3" spans="1:5" ht="79.5" customHeight="1">
      <c r="A3" s="101" t="s">
        <v>149</v>
      </c>
      <c r="B3" s="101"/>
      <c r="C3" s="101"/>
      <c r="D3" s="101"/>
      <c r="E3" s="101"/>
    </row>
    <row r="4" spans="1:8" ht="12.75" customHeight="1">
      <c r="A4" s="88"/>
      <c r="B4" s="88"/>
      <c r="C4" s="88"/>
      <c r="D4" s="88"/>
      <c r="E4" s="88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2" t="s">
        <v>18</v>
      </c>
      <c r="B6" s="102" t="s">
        <v>19</v>
      </c>
      <c r="C6" s="92" t="s">
        <v>153</v>
      </c>
      <c r="D6" s="104"/>
      <c r="E6" s="102" t="s">
        <v>16</v>
      </c>
    </row>
    <row r="7" spans="1:5" ht="36.75" customHeight="1">
      <c r="A7" s="103"/>
      <c r="B7" s="103"/>
      <c r="C7" s="5" t="s">
        <v>20</v>
      </c>
      <c r="D7" s="5" t="s">
        <v>15</v>
      </c>
      <c r="E7" s="103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21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12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13</v>
      </c>
      <c r="C11" s="7">
        <v>0</v>
      </c>
      <c r="D11" s="7">
        <v>0</v>
      </c>
      <c r="E11" s="7">
        <f>C11-D11</f>
        <v>0</v>
      </c>
    </row>
    <row r="12" spans="1:5" ht="18.75" customHeight="1">
      <c r="A12" s="5">
        <v>4</v>
      </c>
      <c r="B12" s="76" t="s">
        <v>14</v>
      </c>
      <c r="C12" s="7">
        <v>0</v>
      </c>
      <c r="D12" s="7">
        <v>0</v>
      </c>
      <c r="E12" s="7">
        <f>C12-D12</f>
        <v>0</v>
      </c>
    </row>
    <row r="13" spans="1:5" ht="16.5" customHeight="1">
      <c r="A13" s="5">
        <v>5</v>
      </c>
      <c r="B13" s="76" t="s">
        <v>22</v>
      </c>
      <c r="C13" s="7">
        <v>0</v>
      </c>
      <c r="D13" s="7">
        <v>0</v>
      </c>
      <c r="E13" s="7">
        <f>C13-D13</f>
        <v>0</v>
      </c>
    </row>
    <row r="14" spans="1:5" ht="20.25" customHeight="1">
      <c r="A14" s="5">
        <v>6</v>
      </c>
      <c r="B14" s="76" t="s">
        <v>62</v>
      </c>
      <c r="C14" s="7">
        <f>(C11+C12)*20%</f>
        <v>0</v>
      </c>
      <c r="D14" s="7">
        <v>0</v>
      </c>
      <c r="E14" s="7">
        <f>C14-D14</f>
        <v>0</v>
      </c>
    </row>
    <row r="15" spans="1:5" ht="21" customHeight="1">
      <c r="A15" s="5">
        <v>7</v>
      </c>
      <c r="B15" s="1" t="s">
        <v>11</v>
      </c>
      <c r="C15" s="7">
        <f>C11+C12+C14</f>
        <v>0</v>
      </c>
      <c r="D15" s="7">
        <v>0</v>
      </c>
      <c r="E15" s="7">
        <f>C15-D15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A17" sqref="A17:E17"/>
    </sheetView>
  </sheetViews>
  <sheetFormatPr defaultColWidth="9.140625" defaultRowHeight="12.75" outlineLevelCol="1"/>
  <cols>
    <col min="1" max="1" width="7.421875" style="36" customWidth="1"/>
    <col min="2" max="2" width="35.421875" style="36" customWidth="1"/>
    <col min="3" max="3" width="13.28125" style="36" customWidth="1"/>
    <col min="4" max="4" width="14.140625" style="36" customWidth="1" outlineLevel="1"/>
    <col min="5" max="5" width="14.140625" style="36" customWidth="1"/>
    <col min="6" max="6" width="27.421875" style="36" customWidth="1"/>
    <col min="7" max="16384" width="9.140625" style="36" customWidth="1"/>
  </cols>
  <sheetData>
    <row r="1" spans="2:5" ht="58.5" customHeight="1">
      <c r="B1" s="37"/>
      <c r="C1" s="106" t="s">
        <v>141</v>
      </c>
      <c r="D1" s="106"/>
      <c r="E1" s="106"/>
    </row>
    <row r="2" spans="1:6" ht="18.75">
      <c r="A2" s="38"/>
      <c r="B2" s="39"/>
      <c r="C2" s="38"/>
      <c r="D2" s="38"/>
      <c r="E2" s="38"/>
      <c r="F2" s="48"/>
    </row>
    <row r="3" spans="1:6" ht="21.75" customHeight="1">
      <c r="A3" s="107" t="s">
        <v>139</v>
      </c>
      <c r="B3" s="107"/>
      <c r="C3" s="107"/>
      <c r="D3" s="107"/>
      <c r="E3" s="107"/>
      <c r="F3" s="47"/>
    </row>
    <row r="4" spans="1:6" ht="42" customHeight="1">
      <c r="A4" s="88" t="str">
        <f>'1-вс'!A3:E3</f>
        <v>открытого акционерного общества «Красноярскнефтепродукт» филиал «Северный» (г. Красноярск, ИНН 2460002949)</v>
      </c>
      <c r="B4" s="88"/>
      <c r="C4" s="88"/>
      <c r="D4" s="88"/>
      <c r="E4" s="88"/>
      <c r="F4" s="47"/>
    </row>
    <row r="5" ht="18.75">
      <c r="B5" s="40"/>
    </row>
    <row r="6" spans="1:5" ht="24.75" customHeight="1">
      <c r="A6" s="108" t="s">
        <v>18</v>
      </c>
      <c r="B6" s="108" t="s">
        <v>23</v>
      </c>
      <c r="C6" s="108" t="s">
        <v>24</v>
      </c>
      <c r="D6" s="108" t="s">
        <v>137</v>
      </c>
      <c r="E6" s="108" t="s">
        <v>155</v>
      </c>
    </row>
    <row r="7" spans="1:5" ht="47.25" customHeight="1">
      <c r="A7" s="108"/>
      <c r="B7" s="108"/>
      <c r="C7" s="108"/>
      <c r="D7" s="108"/>
      <c r="E7" s="108"/>
    </row>
    <row r="8" spans="1:5" ht="18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6" ht="31.5">
      <c r="A9" s="41">
        <v>1</v>
      </c>
      <c r="B9" s="42" t="s">
        <v>41</v>
      </c>
      <c r="C9" s="41" t="s">
        <v>42</v>
      </c>
      <c r="D9" s="44">
        <v>82.76</v>
      </c>
      <c r="E9" s="44">
        <v>82.76</v>
      </c>
      <c r="F9" s="47"/>
    </row>
    <row r="10" spans="1:5" ht="15.75">
      <c r="A10" s="41">
        <v>2</v>
      </c>
      <c r="B10" s="43" t="s">
        <v>43</v>
      </c>
      <c r="C10" s="41" t="s">
        <v>42</v>
      </c>
      <c r="D10" s="80">
        <v>0</v>
      </c>
      <c r="E10" s="80">
        <v>0</v>
      </c>
    </row>
    <row r="11" spans="1:5" ht="47.25">
      <c r="A11" s="41">
        <v>3</v>
      </c>
      <c r="B11" s="43" t="s">
        <v>57</v>
      </c>
      <c r="C11" s="41" t="s">
        <v>45</v>
      </c>
      <c r="D11" s="45">
        <v>0</v>
      </c>
      <c r="E11" s="45">
        <v>0</v>
      </c>
    </row>
    <row r="12" spans="1:5" ht="31.5">
      <c r="A12" s="41">
        <v>4</v>
      </c>
      <c r="B12" s="43" t="s">
        <v>46</v>
      </c>
      <c r="C12" s="41" t="s">
        <v>47</v>
      </c>
      <c r="D12" s="46">
        <v>8784</v>
      </c>
      <c r="E12" s="46">
        <v>8760</v>
      </c>
    </row>
    <row r="13" spans="1:5" ht="15.75">
      <c r="A13" s="41">
        <v>5</v>
      </c>
      <c r="B13" s="42" t="s">
        <v>58</v>
      </c>
      <c r="C13" s="41"/>
      <c r="D13" s="41"/>
      <c r="E13" s="41"/>
    </row>
    <row r="14" spans="1:5" ht="15.75">
      <c r="A14" s="41" t="s">
        <v>94</v>
      </c>
      <c r="B14" s="43" t="s">
        <v>98</v>
      </c>
      <c r="C14" s="77" t="s">
        <v>129</v>
      </c>
      <c r="D14" s="44">
        <v>0.79</v>
      </c>
      <c r="E14" s="44">
        <v>0.41</v>
      </c>
    </row>
    <row r="15" spans="1:5" ht="15.75" customHeight="1">
      <c r="A15" s="41" t="s">
        <v>8</v>
      </c>
      <c r="B15" s="43" t="s">
        <v>59</v>
      </c>
      <c r="C15" s="41" t="s">
        <v>42</v>
      </c>
      <c r="D15" s="41">
        <v>100</v>
      </c>
      <c r="E15" s="41">
        <v>100</v>
      </c>
    </row>
    <row r="17" spans="1:5" ht="31.5" customHeight="1">
      <c r="A17" s="105"/>
      <c r="B17" s="105"/>
      <c r="C17" s="105"/>
      <c r="D17" s="105"/>
      <c r="E17" s="105"/>
    </row>
  </sheetData>
  <sheetProtection/>
  <mergeCells count="9">
    <mergeCell ref="A17:E17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D6" sqref="D6:D7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4" width="12.00390625" style="26" customWidth="1"/>
    <col min="5" max="5" width="13.281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109" t="s">
        <v>150</v>
      </c>
      <c r="D1" s="109"/>
      <c r="E1" s="109"/>
    </row>
    <row r="2" spans="1:5" ht="18.75">
      <c r="A2" s="27"/>
      <c r="B2" s="28"/>
      <c r="C2" s="27"/>
      <c r="D2" s="27"/>
      <c r="E2" s="27"/>
    </row>
    <row r="3" spans="1:7" ht="19.5" customHeight="1">
      <c r="A3" s="110" t="s">
        <v>140</v>
      </c>
      <c r="B3" s="110"/>
      <c r="C3" s="110"/>
      <c r="D3" s="110"/>
      <c r="E3" s="110"/>
      <c r="G3" s="47"/>
    </row>
    <row r="4" spans="1:7" ht="40.5" customHeight="1">
      <c r="A4" s="88" t="str">
        <f>'4-вс'!A4:E4</f>
        <v>открытого акционерного общества «Красноярскнефтепродукт» филиал «Северный» (г. Красноярск, ИНН 2460002949)</v>
      </c>
      <c r="B4" s="88"/>
      <c r="C4" s="88"/>
      <c r="D4" s="88"/>
      <c r="E4" s="88"/>
      <c r="G4" s="47"/>
    </row>
    <row r="5" spans="2:7" ht="15.75">
      <c r="B5" s="29"/>
      <c r="G5" s="36"/>
    </row>
    <row r="6" spans="1:7" ht="24.75" customHeight="1">
      <c r="A6" s="112" t="s">
        <v>18</v>
      </c>
      <c r="B6" s="111" t="s">
        <v>23</v>
      </c>
      <c r="C6" s="112" t="s">
        <v>24</v>
      </c>
      <c r="D6" s="111" t="s">
        <v>137</v>
      </c>
      <c r="E6" s="111" t="s">
        <v>156</v>
      </c>
      <c r="G6" s="48"/>
    </row>
    <row r="7" spans="1:7" ht="21" customHeight="1">
      <c r="A7" s="113"/>
      <c r="B7" s="112"/>
      <c r="C7" s="113"/>
      <c r="D7" s="112"/>
      <c r="E7" s="112"/>
      <c r="G7" s="36"/>
    </row>
    <row r="8" spans="1:7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G8" s="36"/>
    </row>
    <row r="9" spans="1:7" ht="31.5">
      <c r="A9" s="30">
        <v>1</v>
      </c>
      <c r="B9" s="31" t="s">
        <v>41</v>
      </c>
      <c r="C9" s="30" t="s">
        <v>42</v>
      </c>
      <c r="D9" s="33">
        <v>57.14</v>
      </c>
      <c r="E9" s="33">
        <v>57.14</v>
      </c>
      <c r="G9" s="47"/>
    </row>
    <row r="10" spans="1:5" ht="37.5" customHeight="1">
      <c r="A10" s="30">
        <v>2</v>
      </c>
      <c r="B10" s="32" t="s">
        <v>44</v>
      </c>
      <c r="C10" s="30" t="s">
        <v>45</v>
      </c>
      <c r="D10" s="30">
        <v>0</v>
      </c>
      <c r="E10" s="30">
        <v>0</v>
      </c>
    </row>
    <row r="11" spans="1:5" ht="34.5" customHeight="1">
      <c r="A11" s="30">
        <v>3</v>
      </c>
      <c r="B11" s="32" t="s">
        <v>46</v>
      </c>
      <c r="C11" s="30" t="s">
        <v>47</v>
      </c>
      <c r="D11" s="30">
        <v>8784</v>
      </c>
      <c r="E11" s="30">
        <v>8760</v>
      </c>
    </row>
    <row r="12" spans="1:5" ht="15.75">
      <c r="A12" s="30" t="s">
        <v>5</v>
      </c>
      <c r="B12" s="31" t="s">
        <v>58</v>
      </c>
      <c r="C12" s="30"/>
      <c r="D12" s="30"/>
      <c r="E12" s="33"/>
    </row>
    <row r="13" spans="1:5" ht="20.25" customHeight="1">
      <c r="A13" s="34" t="s">
        <v>1</v>
      </c>
      <c r="B13" s="58" t="s">
        <v>130</v>
      </c>
      <c r="C13" s="77" t="s">
        <v>129</v>
      </c>
      <c r="D13" s="59">
        <v>0.27</v>
      </c>
      <c r="E13" s="59">
        <v>0.35</v>
      </c>
    </row>
    <row r="14" spans="1:5" ht="23.25" customHeight="1">
      <c r="A14" s="34" t="s">
        <v>7</v>
      </c>
      <c r="B14" s="58" t="s">
        <v>99</v>
      </c>
      <c r="C14" s="77" t="s">
        <v>129</v>
      </c>
      <c r="D14" s="59">
        <v>0.73</v>
      </c>
      <c r="E14" s="59">
        <v>1.11</v>
      </c>
    </row>
    <row r="16" spans="1:5" ht="32.25" customHeight="1">
      <c r="A16" s="105"/>
      <c r="B16" s="105"/>
      <c r="C16" s="105"/>
      <c r="D16" s="105"/>
      <c r="E16" s="105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C17" sqref="C17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18" t="s">
        <v>151</v>
      </c>
      <c r="E1" s="119"/>
    </row>
    <row r="2" ht="15.75" customHeight="1"/>
    <row r="3" spans="1:7" ht="18" customHeight="1">
      <c r="A3" s="120" t="s">
        <v>122</v>
      </c>
      <c r="B3" s="120"/>
      <c r="C3" s="120"/>
      <c r="D3" s="120"/>
      <c r="E3" s="120"/>
      <c r="F3" s="116"/>
      <c r="G3" s="116"/>
    </row>
    <row r="4" spans="1:5" ht="36.75" customHeight="1">
      <c r="A4" s="88" t="str">
        <f>'4-во'!A4:E4</f>
        <v>открытого акционерного общества «Красноярскнефтепродукт» филиал «Северный» (г. Красноярск, ИНН 2460002949)</v>
      </c>
      <c r="B4" s="88"/>
      <c r="C4" s="88"/>
      <c r="D4" s="88"/>
      <c r="E4" s="88"/>
    </row>
    <row r="6" spans="1:5" s="50" customFormat="1" ht="23.25" customHeight="1">
      <c r="A6" s="121" t="s">
        <v>18</v>
      </c>
      <c r="B6" s="121" t="s">
        <v>49</v>
      </c>
      <c r="C6" s="121" t="s">
        <v>24</v>
      </c>
      <c r="D6" s="123" t="s">
        <v>50</v>
      </c>
      <c r="E6" s="124"/>
    </row>
    <row r="7" spans="1:5" s="50" customFormat="1" ht="94.5" customHeight="1">
      <c r="A7" s="122"/>
      <c r="B7" s="122"/>
      <c r="C7" s="122"/>
      <c r="D7" s="51" t="s">
        <v>138</v>
      </c>
      <c r="E7" s="51" t="s">
        <v>152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66</v>
      </c>
      <c r="C9" s="51"/>
      <c r="D9" s="114"/>
      <c r="E9" s="115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83">
        <v>12.29</v>
      </c>
      <c r="E10" s="83">
        <v>12.95</v>
      </c>
    </row>
    <row r="12" spans="1:5" ht="65.25" customHeight="1">
      <c r="A12" s="117"/>
      <c r="B12" s="117"/>
      <c r="C12" s="117"/>
      <c r="D12" s="117"/>
      <c r="E12" s="117"/>
    </row>
  </sheetData>
  <sheetProtection/>
  <mergeCells count="10">
    <mergeCell ref="D9:E9"/>
    <mergeCell ref="F3:G3"/>
    <mergeCell ref="A12:E12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2014-02-18T02:13:21Z</cp:lastPrinted>
  <dcterms:created xsi:type="dcterms:W3CDTF">1996-10-08T23:32:33Z</dcterms:created>
  <dcterms:modified xsi:type="dcterms:W3CDTF">2014-02-18T02:25:28Z</dcterms:modified>
  <cp:category/>
  <cp:version/>
  <cp:contentType/>
  <cp:contentStatus/>
</cp:coreProperties>
</file>